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60" windowHeight="6350" activeTab="0"/>
  </bookViews>
  <sheets>
    <sheet name="Cash Method" sheetId="1" r:id="rId1"/>
  </sheets>
  <definedNames>
    <definedName name="_xlnm.Print_Titles" localSheetId="0">'Cash Method'!$A:$B,'Cash Method'!$1:$3</definedName>
  </definedNames>
  <calcPr fullCalcOnLoad="1"/>
</workbook>
</file>

<file path=xl/sharedStrings.xml><?xml version="1.0" encoding="utf-8"?>
<sst xmlns="http://schemas.openxmlformats.org/spreadsheetml/2006/main" count="83" uniqueCount="48">
  <si>
    <t>EZ Cashflow  (TM)  Cash Basis</t>
  </si>
  <si>
    <t>For Month Ending:</t>
  </si>
  <si>
    <t>Budget</t>
  </si>
  <si>
    <t>Income Statement</t>
  </si>
  <si>
    <t>Cash Sales</t>
  </si>
  <si>
    <t>P</t>
  </si>
  <si>
    <t>Cost of Goods Sold</t>
  </si>
  <si>
    <t>C</t>
  </si>
  <si>
    <t>Gross Profit</t>
  </si>
  <si>
    <t>Gross Profit Percentage</t>
  </si>
  <si>
    <t>Operating Expenses:</t>
  </si>
  <si>
    <t>Wages</t>
  </si>
  <si>
    <t>Payroll Taxes</t>
  </si>
  <si>
    <t>Property Taxes</t>
  </si>
  <si>
    <t>Rent</t>
  </si>
  <si>
    <t>Telephone &amp; Utilities</t>
  </si>
  <si>
    <t>Repairs</t>
  </si>
  <si>
    <t>Advertising</t>
  </si>
  <si>
    <t>Accounting &amp; Legal</t>
  </si>
  <si>
    <t>Automobile</t>
  </si>
  <si>
    <t>Bank Charges</t>
  </si>
  <si>
    <t>Computer Operations</t>
  </si>
  <si>
    <t>Dues &amp; Subscriptions</t>
  </si>
  <si>
    <t>Insurance - General &amp; Workman's Compensation</t>
  </si>
  <si>
    <t>Licenses &amp; Taxes (not sales tax)</t>
  </si>
  <si>
    <t>Office &amp; Store Supplies</t>
  </si>
  <si>
    <t>Outside Services</t>
  </si>
  <si>
    <t>Travel</t>
  </si>
  <si>
    <t xml:space="preserve"> </t>
  </si>
  <si>
    <t>Total Operating Expenses</t>
  </si>
  <si>
    <t>Operating Income</t>
  </si>
  <si>
    <t>Other Income and Expenses:</t>
  </si>
  <si>
    <t>Miscellaneous Income</t>
  </si>
  <si>
    <t>Interest Income</t>
  </si>
  <si>
    <t>Interest Expense</t>
  </si>
  <si>
    <t>Net Income Before Taxes</t>
  </si>
  <si>
    <t xml:space="preserve">Federal Income Tax </t>
  </si>
  <si>
    <t>Net Income (Loss)</t>
  </si>
  <si>
    <t>Cash Balance, Beginning of Month</t>
  </si>
  <si>
    <t>P/C</t>
  </si>
  <si>
    <t>Net income (Loss)</t>
  </si>
  <si>
    <t>Add:</t>
  </si>
  <si>
    <t>Less:</t>
  </si>
  <si>
    <t>Freight In of Previous Month</t>
  </si>
  <si>
    <t>Cash Balance, End of Month</t>
  </si>
  <si>
    <t>Totals</t>
  </si>
  <si>
    <t>Principle Payments on Loans</t>
  </si>
  <si>
    <t>Inventory Purchases Paid During Month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</si>
</sst>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m/d"/>
    <numFmt numFmtId="167" formatCode="_(* #,##0.0_);_(* \(#,##0.0\);_(* &quot;-&quot;??_);_(@_)"/>
    <numFmt numFmtId="168" formatCode="_(* #,##0_);_(* \(#,##0\);_(* &quot;-&quot;??_);_(@_)"/>
    <numFmt numFmtId="169" formatCode="0.0%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10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7"/>
      <name val="Verdana"/>
      <family val="2"/>
    </font>
    <font>
      <b/>
      <sz val="13"/>
      <color indexed="57"/>
      <name val="Verdana"/>
      <family val="2"/>
    </font>
    <font>
      <b/>
      <sz val="11"/>
      <color indexed="57"/>
      <name val="Verdana"/>
      <family val="2"/>
    </font>
    <font>
      <sz val="11"/>
      <color indexed="62"/>
      <name val="Verdana"/>
      <family val="2"/>
    </font>
    <font>
      <sz val="11"/>
      <color indexed="1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8"/>
      <color indexed="57"/>
      <name val="Calibri Light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5700"/>
      <name val="Verdana"/>
      <family val="2"/>
    </font>
    <font>
      <b/>
      <sz val="11"/>
      <color rgb="FF3F3F3F"/>
      <name val="Verdana"/>
      <family val="2"/>
    </font>
    <font>
      <sz val="18"/>
      <color theme="3"/>
      <name val="Calibri Light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168" fontId="4" fillId="0" borderId="0" xfId="42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169" fontId="4" fillId="0" borderId="0" xfId="57" applyNumberFormat="1" applyFont="1" applyAlignment="1" applyProtection="1">
      <alignment/>
      <protection/>
    </xf>
    <xf numFmtId="14" fontId="1" fillId="0" borderId="0" xfId="0" applyNumberFormat="1" applyFont="1" applyAlignment="1" applyProtection="1">
      <alignment horizontal="center"/>
      <protection/>
    </xf>
    <xf numFmtId="168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66" fontId="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10"/>
  <sheetViews>
    <sheetView tabSelected="1" zoomScalePageLayoutView="0" workbookViewId="0" topLeftCell="A1">
      <pane xSplit="2" ySplit="3" topLeftCell="C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1" sqref="A51"/>
    </sheetView>
  </sheetViews>
  <sheetFormatPr defaultColWidth="9.00390625" defaultRowHeight="12.75"/>
  <cols>
    <col min="1" max="1" width="42.875" style="0" customWidth="1"/>
    <col min="2" max="2" width="3.875" style="0" customWidth="1"/>
    <col min="3" max="15" width="10.625" style="0" customWidth="1"/>
    <col min="16" max="16" width="12.625" style="0" customWidth="1"/>
    <col min="17" max="17" width="10.625" style="0" customWidth="1"/>
  </cols>
  <sheetData>
    <row r="1" spans="1:18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3"/>
    </row>
    <row r="2" spans="1:17" ht="12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1</v>
      </c>
      <c r="B3" s="5"/>
      <c r="C3" s="18">
        <v>35826</v>
      </c>
      <c r="D3" s="18">
        <v>35854</v>
      </c>
      <c r="E3" s="18">
        <v>35885</v>
      </c>
      <c r="F3" s="18">
        <v>35915</v>
      </c>
      <c r="G3" s="18">
        <v>35946</v>
      </c>
      <c r="H3" s="18">
        <v>35976</v>
      </c>
      <c r="I3" s="18">
        <v>36007</v>
      </c>
      <c r="J3" s="18">
        <v>36038</v>
      </c>
      <c r="K3" s="18">
        <v>36068</v>
      </c>
      <c r="L3" s="18">
        <v>36099</v>
      </c>
      <c r="M3" s="18">
        <v>36129</v>
      </c>
      <c r="N3" s="18">
        <v>36160</v>
      </c>
      <c r="O3" s="18">
        <v>36191</v>
      </c>
      <c r="P3" s="15" t="s">
        <v>45</v>
      </c>
      <c r="Q3" s="8" t="s">
        <v>2</v>
      </c>
    </row>
    <row r="4" spans="1:17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5"/>
      <c r="Q4" s="7"/>
    </row>
    <row r="5" spans="1:17" ht="12.75">
      <c r="A5" s="10" t="s">
        <v>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">
      <c r="A6" s="2" t="s">
        <v>4</v>
      </c>
      <c r="B6" s="11" t="s">
        <v>5</v>
      </c>
      <c r="C6" s="12">
        <v>62000</v>
      </c>
      <c r="D6" s="12">
        <v>65000</v>
      </c>
      <c r="E6" s="12">
        <v>70000</v>
      </c>
      <c r="F6" s="12">
        <v>74000</v>
      </c>
      <c r="G6" s="12">
        <v>74000</v>
      </c>
      <c r="H6" s="12">
        <v>76000</v>
      </c>
      <c r="I6" s="12">
        <v>75000</v>
      </c>
      <c r="J6" s="12">
        <v>68000</v>
      </c>
      <c r="K6" s="12">
        <v>76000</v>
      </c>
      <c r="L6" s="12">
        <v>77000</v>
      </c>
      <c r="M6" s="12">
        <v>78000</v>
      </c>
      <c r="N6" s="12">
        <v>68000</v>
      </c>
      <c r="O6" s="12">
        <v>64000</v>
      </c>
      <c r="P6" s="12">
        <f>SUM(C6:N6)</f>
        <v>863000</v>
      </c>
      <c r="Q6" s="9"/>
    </row>
    <row r="7" spans="1:17" ht="12">
      <c r="A7" s="3" t="s">
        <v>6</v>
      </c>
      <c r="B7" s="13" t="s">
        <v>7</v>
      </c>
      <c r="C7" s="12">
        <f>C6*(1-C9)</f>
        <v>39370</v>
      </c>
      <c r="D7" s="12">
        <f>D6*(1-D9)</f>
        <v>41275</v>
      </c>
      <c r="E7" s="12">
        <f aca="true" t="shared" si="0" ref="E7:O7">E6*(1-E9)</f>
        <v>44450</v>
      </c>
      <c r="F7" s="12">
        <f t="shared" si="0"/>
        <v>46990</v>
      </c>
      <c r="G7" s="12">
        <f t="shared" si="0"/>
        <v>46990</v>
      </c>
      <c r="H7" s="12">
        <f t="shared" si="0"/>
        <v>48260</v>
      </c>
      <c r="I7" s="12">
        <f t="shared" si="0"/>
        <v>47625</v>
      </c>
      <c r="J7" s="12">
        <f t="shared" si="0"/>
        <v>43180</v>
      </c>
      <c r="K7" s="12">
        <f t="shared" si="0"/>
        <v>48260</v>
      </c>
      <c r="L7" s="12">
        <f t="shared" si="0"/>
        <v>48895</v>
      </c>
      <c r="M7" s="12">
        <f t="shared" si="0"/>
        <v>49530</v>
      </c>
      <c r="N7" s="12">
        <f t="shared" si="0"/>
        <v>43180</v>
      </c>
      <c r="O7" s="12">
        <f t="shared" si="0"/>
        <v>40640</v>
      </c>
      <c r="P7" s="9">
        <f>SUM(C7:N7)</f>
        <v>548005</v>
      </c>
      <c r="Q7" s="9"/>
    </row>
    <row r="8" spans="1:17" ht="12">
      <c r="A8" s="2" t="s">
        <v>8</v>
      </c>
      <c r="B8" s="11" t="s">
        <v>7</v>
      </c>
      <c r="C8" s="12">
        <f aca="true" t="shared" si="1" ref="C8:O8">C6-C7</f>
        <v>22630</v>
      </c>
      <c r="D8" s="12">
        <f t="shared" si="1"/>
        <v>23725</v>
      </c>
      <c r="E8" s="12">
        <f t="shared" si="1"/>
        <v>25550</v>
      </c>
      <c r="F8" s="12">
        <f t="shared" si="1"/>
        <v>27010</v>
      </c>
      <c r="G8" s="12">
        <f t="shared" si="1"/>
        <v>27010</v>
      </c>
      <c r="H8" s="12">
        <f t="shared" si="1"/>
        <v>27740</v>
      </c>
      <c r="I8" s="12">
        <f t="shared" si="1"/>
        <v>27375</v>
      </c>
      <c r="J8" s="12">
        <f t="shared" si="1"/>
        <v>24820</v>
      </c>
      <c r="K8" s="12">
        <f t="shared" si="1"/>
        <v>27740</v>
      </c>
      <c r="L8" s="12">
        <f t="shared" si="1"/>
        <v>28105</v>
      </c>
      <c r="M8" s="12">
        <f t="shared" si="1"/>
        <v>28470</v>
      </c>
      <c r="N8" s="12">
        <f t="shared" si="1"/>
        <v>24820</v>
      </c>
      <c r="O8" s="12">
        <f t="shared" si="1"/>
        <v>23360</v>
      </c>
      <c r="P8" s="12">
        <f>SUM(C8:N8)</f>
        <v>314995</v>
      </c>
      <c r="Q8" s="9"/>
    </row>
    <row r="9" spans="1:17" ht="12">
      <c r="A9" s="2" t="s">
        <v>9</v>
      </c>
      <c r="B9" s="11" t="s">
        <v>5</v>
      </c>
      <c r="C9" s="14">
        <v>0.365</v>
      </c>
      <c r="D9" s="14">
        <v>0.365</v>
      </c>
      <c r="E9" s="14">
        <v>0.365</v>
      </c>
      <c r="F9" s="14">
        <v>0.365</v>
      </c>
      <c r="G9" s="14">
        <v>0.365</v>
      </c>
      <c r="H9" s="14">
        <v>0.365</v>
      </c>
      <c r="I9" s="14">
        <v>0.365</v>
      </c>
      <c r="J9" s="14">
        <v>0.365</v>
      </c>
      <c r="K9" s="14">
        <v>0.365</v>
      </c>
      <c r="L9" s="14">
        <v>0.365</v>
      </c>
      <c r="M9" s="14">
        <v>0.365</v>
      </c>
      <c r="N9" s="14">
        <v>0.365</v>
      </c>
      <c r="O9" s="14">
        <v>0.365</v>
      </c>
      <c r="P9" s="14">
        <f>SUM(C9:N9)/12</f>
        <v>0.36500000000000005</v>
      </c>
      <c r="Q9" s="9"/>
    </row>
    <row r="10" spans="1:17" ht="12">
      <c r="A10" s="3"/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.75">
      <c r="A11" s="1" t="s">
        <v>10</v>
      </c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">
      <c r="A12" s="2" t="s">
        <v>11</v>
      </c>
      <c r="B12" s="11" t="s">
        <v>5</v>
      </c>
      <c r="C12" s="12">
        <v>11000</v>
      </c>
      <c r="D12" s="12">
        <v>17500</v>
      </c>
      <c r="E12" s="12">
        <v>12000</v>
      </c>
      <c r="F12" s="12">
        <v>12500</v>
      </c>
      <c r="G12" s="12">
        <v>12500</v>
      </c>
      <c r="H12" s="12">
        <v>12800</v>
      </c>
      <c r="I12" s="12">
        <v>12600</v>
      </c>
      <c r="J12" s="12">
        <v>17800</v>
      </c>
      <c r="K12" s="12">
        <v>12800</v>
      </c>
      <c r="L12" s="12">
        <v>12900</v>
      </c>
      <c r="M12" s="12">
        <v>13000</v>
      </c>
      <c r="N12" s="12">
        <v>11800</v>
      </c>
      <c r="O12" s="12">
        <v>11000</v>
      </c>
      <c r="P12" s="12">
        <f aca="true" t="shared" si="2" ref="P12:P28">SUM(C12:N12)</f>
        <v>159200</v>
      </c>
      <c r="Q12" s="9"/>
    </row>
    <row r="13" spans="1:17" ht="12">
      <c r="A13" s="2" t="s">
        <v>12</v>
      </c>
      <c r="B13" s="11" t="s">
        <v>7</v>
      </c>
      <c r="C13" s="12">
        <f aca="true" t="shared" si="3" ref="C13:N13">0.08*C12</f>
        <v>880</v>
      </c>
      <c r="D13" s="12">
        <f t="shared" si="3"/>
        <v>1400</v>
      </c>
      <c r="E13" s="12">
        <f t="shared" si="3"/>
        <v>960</v>
      </c>
      <c r="F13" s="12">
        <f t="shared" si="3"/>
        <v>1000</v>
      </c>
      <c r="G13" s="12">
        <f t="shared" si="3"/>
        <v>1000</v>
      </c>
      <c r="H13" s="12">
        <f t="shared" si="3"/>
        <v>1024</v>
      </c>
      <c r="I13" s="12">
        <f t="shared" si="3"/>
        <v>1008</v>
      </c>
      <c r="J13" s="12">
        <f t="shared" si="3"/>
        <v>1424</v>
      </c>
      <c r="K13" s="12">
        <f t="shared" si="3"/>
        <v>1024</v>
      </c>
      <c r="L13" s="12">
        <f t="shared" si="3"/>
        <v>1032</v>
      </c>
      <c r="M13" s="12">
        <f t="shared" si="3"/>
        <v>1040</v>
      </c>
      <c r="N13" s="12">
        <f t="shared" si="3"/>
        <v>944</v>
      </c>
      <c r="O13" s="12">
        <f>0.08*O12</f>
        <v>880</v>
      </c>
      <c r="P13" s="12">
        <f t="shared" si="2"/>
        <v>12736</v>
      </c>
      <c r="Q13" s="9"/>
    </row>
    <row r="14" spans="1:17" ht="12">
      <c r="A14" s="2" t="s">
        <v>13</v>
      </c>
      <c r="B14" s="11" t="s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10500</v>
      </c>
      <c r="N14" s="12">
        <v>0</v>
      </c>
      <c r="O14" s="12">
        <v>0</v>
      </c>
      <c r="P14" s="12">
        <f t="shared" si="2"/>
        <v>10500</v>
      </c>
      <c r="Q14" s="9"/>
    </row>
    <row r="15" spans="1:17" ht="12">
      <c r="A15" s="2" t="s">
        <v>14</v>
      </c>
      <c r="B15" s="11" t="s">
        <v>5</v>
      </c>
      <c r="C15" s="12">
        <v>8000</v>
      </c>
      <c r="D15" s="12">
        <v>8000</v>
      </c>
      <c r="E15" s="12">
        <v>2000</v>
      </c>
      <c r="F15" s="12">
        <v>2000</v>
      </c>
      <c r="G15" s="12">
        <v>2000</v>
      </c>
      <c r="H15" s="12">
        <v>2000</v>
      </c>
      <c r="I15" s="12">
        <v>2000</v>
      </c>
      <c r="J15" s="12">
        <v>2000</v>
      </c>
      <c r="K15" s="12">
        <v>2000</v>
      </c>
      <c r="L15" s="12">
        <v>2000</v>
      </c>
      <c r="M15" s="12">
        <v>2000</v>
      </c>
      <c r="N15" s="12">
        <v>2000</v>
      </c>
      <c r="O15" s="12">
        <v>2000</v>
      </c>
      <c r="P15" s="12">
        <f t="shared" si="2"/>
        <v>36000</v>
      </c>
      <c r="Q15" s="9"/>
    </row>
    <row r="16" spans="1:17" ht="12">
      <c r="A16" s="2" t="s">
        <v>15</v>
      </c>
      <c r="B16" s="11" t="s">
        <v>5</v>
      </c>
      <c r="C16" s="12">
        <v>2400</v>
      </c>
      <c r="D16" s="12">
        <v>2400</v>
      </c>
      <c r="E16" s="12">
        <v>2200</v>
      </c>
      <c r="F16" s="12">
        <v>1900</v>
      </c>
      <c r="G16" s="12">
        <v>1900</v>
      </c>
      <c r="H16" s="12">
        <v>2000</v>
      </c>
      <c r="I16" s="12">
        <v>2000</v>
      </c>
      <c r="J16" s="12">
        <v>2000</v>
      </c>
      <c r="K16" s="12">
        <v>2200</v>
      </c>
      <c r="L16" s="12">
        <v>2200</v>
      </c>
      <c r="M16" s="12">
        <v>2200</v>
      </c>
      <c r="N16" s="12">
        <v>2200</v>
      </c>
      <c r="O16" s="12">
        <v>2400</v>
      </c>
      <c r="P16" s="12">
        <f t="shared" si="2"/>
        <v>25600</v>
      </c>
      <c r="Q16" s="9"/>
    </row>
    <row r="17" spans="1:17" ht="12">
      <c r="A17" s="2" t="s">
        <v>16</v>
      </c>
      <c r="B17" s="11" t="s">
        <v>5</v>
      </c>
      <c r="C17" s="12">
        <v>150</v>
      </c>
      <c r="D17" s="12">
        <v>150</v>
      </c>
      <c r="E17" s="12">
        <v>150</v>
      </c>
      <c r="F17" s="12">
        <v>150</v>
      </c>
      <c r="G17" s="12">
        <v>150</v>
      </c>
      <c r="H17" s="12">
        <v>150</v>
      </c>
      <c r="I17" s="12">
        <v>150</v>
      </c>
      <c r="J17" s="12">
        <v>150</v>
      </c>
      <c r="K17" s="12">
        <v>150</v>
      </c>
      <c r="L17" s="12">
        <v>150</v>
      </c>
      <c r="M17" s="12">
        <v>150</v>
      </c>
      <c r="N17" s="12">
        <v>150</v>
      </c>
      <c r="O17" s="12">
        <v>150</v>
      </c>
      <c r="P17" s="12">
        <f t="shared" si="2"/>
        <v>1800</v>
      </c>
      <c r="Q17" s="9"/>
    </row>
    <row r="18" spans="1:17" ht="12">
      <c r="A18" s="2" t="s">
        <v>17</v>
      </c>
      <c r="B18" s="11" t="s">
        <v>5</v>
      </c>
      <c r="C18" s="12">
        <v>1575</v>
      </c>
      <c r="D18" s="12">
        <v>1600</v>
      </c>
      <c r="E18" s="12">
        <v>1700</v>
      </c>
      <c r="F18" s="12">
        <v>1800</v>
      </c>
      <c r="G18" s="12">
        <v>1800</v>
      </c>
      <c r="H18" s="12">
        <v>1800</v>
      </c>
      <c r="I18" s="12">
        <v>1800</v>
      </c>
      <c r="J18" s="12">
        <v>1700</v>
      </c>
      <c r="K18" s="12">
        <v>1800</v>
      </c>
      <c r="L18" s="12">
        <v>1800</v>
      </c>
      <c r="M18" s="12">
        <v>1800</v>
      </c>
      <c r="N18" s="12">
        <v>1700</v>
      </c>
      <c r="O18" s="12">
        <v>1700</v>
      </c>
      <c r="P18" s="12">
        <f t="shared" si="2"/>
        <v>20875</v>
      </c>
      <c r="Q18" s="9"/>
    </row>
    <row r="19" spans="1:17" ht="12">
      <c r="A19" s="2" t="s">
        <v>18</v>
      </c>
      <c r="B19" s="11" t="s">
        <v>5</v>
      </c>
      <c r="C19" s="12">
        <v>200</v>
      </c>
      <c r="D19" s="12">
        <v>200</v>
      </c>
      <c r="E19" s="12">
        <v>200</v>
      </c>
      <c r="F19" s="12">
        <v>200</v>
      </c>
      <c r="G19" s="12">
        <v>200</v>
      </c>
      <c r="H19" s="12">
        <v>200</v>
      </c>
      <c r="I19" s="12">
        <v>200</v>
      </c>
      <c r="J19" s="12">
        <v>200</v>
      </c>
      <c r="K19" s="12">
        <v>200</v>
      </c>
      <c r="L19" s="12">
        <v>200</v>
      </c>
      <c r="M19" s="12">
        <v>200</v>
      </c>
      <c r="N19" s="12">
        <v>200</v>
      </c>
      <c r="O19" s="12">
        <v>200</v>
      </c>
      <c r="P19" s="12">
        <f t="shared" si="2"/>
        <v>2400</v>
      </c>
      <c r="Q19" s="9"/>
    </row>
    <row r="20" spans="1:17" ht="12">
      <c r="A20" s="2" t="s">
        <v>19</v>
      </c>
      <c r="B20" s="11" t="s">
        <v>5</v>
      </c>
      <c r="C20" s="12">
        <v>140</v>
      </c>
      <c r="D20" s="12">
        <v>140</v>
      </c>
      <c r="E20" s="12">
        <v>140</v>
      </c>
      <c r="F20" s="12">
        <v>140</v>
      </c>
      <c r="G20" s="12">
        <v>140</v>
      </c>
      <c r="H20" s="12">
        <v>140</v>
      </c>
      <c r="I20" s="12">
        <v>140</v>
      </c>
      <c r="J20" s="12">
        <v>140</v>
      </c>
      <c r="K20" s="12">
        <v>140</v>
      </c>
      <c r="L20" s="12">
        <v>140</v>
      </c>
      <c r="M20" s="12">
        <v>140</v>
      </c>
      <c r="N20" s="12">
        <v>140</v>
      </c>
      <c r="O20" s="12">
        <v>140</v>
      </c>
      <c r="P20" s="12">
        <f t="shared" si="2"/>
        <v>1680</v>
      </c>
      <c r="Q20" s="9"/>
    </row>
    <row r="21" spans="1:17" ht="12">
      <c r="A21" s="2" t="s">
        <v>20</v>
      </c>
      <c r="B21" s="11" t="s">
        <v>5</v>
      </c>
      <c r="C21" s="12">
        <v>210</v>
      </c>
      <c r="D21" s="12">
        <v>210</v>
      </c>
      <c r="E21" s="12">
        <v>210</v>
      </c>
      <c r="F21" s="12">
        <v>210</v>
      </c>
      <c r="G21" s="12">
        <v>210</v>
      </c>
      <c r="H21" s="12">
        <v>210</v>
      </c>
      <c r="I21" s="12">
        <v>210</v>
      </c>
      <c r="J21" s="12">
        <v>210</v>
      </c>
      <c r="K21" s="12">
        <v>210</v>
      </c>
      <c r="L21" s="12">
        <v>210</v>
      </c>
      <c r="M21" s="12">
        <v>210</v>
      </c>
      <c r="N21" s="12">
        <v>210</v>
      </c>
      <c r="O21" s="12">
        <v>210</v>
      </c>
      <c r="P21" s="12">
        <f t="shared" si="2"/>
        <v>2520</v>
      </c>
      <c r="Q21" s="9"/>
    </row>
    <row r="22" spans="1:17" ht="12">
      <c r="A22" s="2" t="s">
        <v>21</v>
      </c>
      <c r="B22" s="11" t="s">
        <v>5</v>
      </c>
      <c r="C22" s="12">
        <v>175</v>
      </c>
      <c r="D22" s="12">
        <v>175</v>
      </c>
      <c r="E22" s="12">
        <v>175</v>
      </c>
      <c r="F22" s="12">
        <v>175</v>
      </c>
      <c r="G22" s="12">
        <v>175</v>
      </c>
      <c r="H22" s="12">
        <v>175</v>
      </c>
      <c r="I22" s="12">
        <v>175</v>
      </c>
      <c r="J22" s="12">
        <v>175</v>
      </c>
      <c r="K22" s="12">
        <v>175</v>
      </c>
      <c r="L22" s="12">
        <v>175</v>
      </c>
      <c r="M22" s="12">
        <v>175</v>
      </c>
      <c r="N22" s="12">
        <v>175</v>
      </c>
      <c r="O22" s="12">
        <v>175</v>
      </c>
      <c r="P22" s="12">
        <f t="shared" si="2"/>
        <v>2100</v>
      </c>
      <c r="Q22" s="9"/>
    </row>
    <row r="23" spans="1:17" ht="12">
      <c r="A23" s="2" t="s">
        <v>22</v>
      </c>
      <c r="B23" s="11" t="s">
        <v>5</v>
      </c>
      <c r="C23" s="12">
        <v>300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225</v>
      </c>
      <c r="N23" s="12">
        <v>0</v>
      </c>
      <c r="O23" s="12">
        <v>300</v>
      </c>
      <c r="P23" s="12">
        <f t="shared" si="2"/>
        <v>525</v>
      </c>
      <c r="Q23" s="9"/>
    </row>
    <row r="24" spans="1:17" ht="12">
      <c r="A24" s="2" t="s">
        <v>23</v>
      </c>
      <c r="B24" s="11" t="s">
        <v>5</v>
      </c>
      <c r="C24" s="12">
        <v>800</v>
      </c>
      <c r="D24" s="12">
        <v>800</v>
      </c>
      <c r="E24" s="12">
        <v>800</v>
      </c>
      <c r="F24" s="12">
        <v>1000</v>
      </c>
      <c r="G24" s="12">
        <v>800</v>
      </c>
      <c r="H24" s="12">
        <v>800</v>
      </c>
      <c r="I24" s="12">
        <v>1000</v>
      </c>
      <c r="J24" s="12">
        <v>800</v>
      </c>
      <c r="K24" s="12">
        <v>900</v>
      </c>
      <c r="L24" s="12">
        <v>1100</v>
      </c>
      <c r="M24" s="12">
        <v>900</v>
      </c>
      <c r="N24" s="12">
        <v>800</v>
      </c>
      <c r="O24" s="12">
        <v>800</v>
      </c>
      <c r="P24" s="12">
        <f t="shared" si="2"/>
        <v>10500</v>
      </c>
      <c r="Q24" s="9"/>
    </row>
    <row r="25" spans="1:17" ht="12">
      <c r="A25" s="2" t="s">
        <v>24</v>
      </c>
      <c r="B25" s="11" t="s">
        <v>5</v>
      </c>
      <c r="C25" s="12">
        <v>100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650</v>
      </c>
      <c r="L25" s="12">
        <v>0</v>
      </c>
      <c r="M25" s="12">
        <v>0</v>
      </c>
      <c r="N25" s="12">
        <v>1100</v>
      </c>
      <c r="O25" s="12">
        <v>100</v>
      </c>
      <c r="P25" s="12">
        <f t="shared" si="2"/>
        <v>1850</v>
      </c>
      <c r="Q25" s="9"/>
    </row>
    <row r="26" spans="1:17" ht="12">
      <c r="A26" s="2" t="s">
        <v>25</v>
      </c>
      <c r="B26" s="11" t="s">
        <v>5</v>
      </c>
      <c r="C26" s="12">
        <v>300</v>
      </c>
      <c r="D26" s="12">
        <v>300</v>
      </c>
      <c r="E26" s="12">
        <v>300</v>
      </c>
      <c r="F26" s="12">
        <v>300</v>
      </c>
      <c r="G26" s="12">
        <v>300</v>
      </c>
      <c r="H26" s="12">
        <v>300</v>
      </c>
      <c r="I26" s="12">
        <v>300</v>
      </c>
      <c r="J26" s="12">
        <v>300</v>
      </c>
      <c r="K26" s="12">
        <v>300</v>
      </c>
      <c r="L26" s="12">
        <v>300</v>
      </c>
      <c r="M26" s="12">
        <v>300</v>
      </c>
      <c r="N26" s="12">
        <v>300</v>
      </c>
      <c r="O26" s="12">
        <v>300</v>
      </c>
      <c r="P26" s="12">
        <f t="shared" si="2"/>
        <v>3600</v>
      </c>
      <c r="Q26" s="9"/>
    </row>
    <row r="27" spans="1:17" ht="12">
      <c r="A27" s="2" t="s">
        <v>26</v>
      </c>
      <c r="B27" s="11" t="s">
        <v>5</v>
      </c>
      <c r="C27" s="12">
        <v>250</v>
      </c>
      <c r="D27" s="12">
        <v>250</v>
      </c>
      <c r="E27" s="12">
        <v>250</v>
      </c>
      <c r="F27" s="12">
        <v>250</v>
      </c>
      <c r="G27" s="12">
        <v>250</v>
      </c>
      <c r="H27" s="12">
        <v>250</v>
      </c>
      <c r="I27" s="12">
        <v>250</v>
      </c>
      <c r="J27" s="12">
        <v>250</v>
      </c>
      <c r="K27" s="12">
        <v>250</v>
      </c>
      <c r="L27" s="12">
        <v>250</v>
      </c>
      <c r="M27" s="12">
        <v>250</v>
      </c>
      <c r="N27" s="12">
        <v>250</v>
      </c>
      <c r="O27" s="12">
        <v>250</v>
      </c>
      <c r="P27" s="12">
        <f t="shared" si="2"/>
        <v>3000</v>
      </c>
      <c r="Q27" s="9"/>
    </row>
    <row r="28" spans="1:17" ht="12">
      <c r="A28" s="2" t="s">
        <v>27</v>
      </c>
      <c r="B28" s="11" t="s">
        <v>5</v>
      </c>
      <c r="C28" s="12">
        <v>1000</v>
      </c>
      <c r="D28" s="12">
        <v>0</v>
      </c>
      <c r="E28" s="12">
        <v>0</v>
      </c>
      <c r="F28" s="12">
        <v>250</v>
      </c>
      <c r="G28" s="12">
        <v>0</v>
      </c>
      <c r="H28" s="12">
        <v>0</v>
      </c>
      <c r="I28" s="12">
        <v>400</v>
      </c>
      <c r="J28" s="12">
        <v>0</v>
      </c>
      <c r="K28" s="12">
        <v>0</v>
      </c>
      <c r="L28" s="12">
        <v>1400</v>
      </c>
      <c r="M28" s="12">
        <v>0</v>
      </c>
      <c r="N28" s="12">
        <v>0</v>
      </c>
      <c r="O28" s="12">
        <v>1000</v>
      </c>
      <c r="P28" s="12">
        <f t="shared" si="2"/>
        <v>3050</v>
      </c>
      <c r="Q28" s="9"/>
    </row>
    <row r="29" spans="1:17" ht="12">
      <c r="A29" s="3"/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2" t="s">
        <v>28</v>
      </c>
      <c r="Q29" s="9"/>
    </row>
    <row r="30" spans="1:17" ht="12.75">
      <c r="A30" s="1" t="s">
        <v>29</v>
      </c>
      <c r="B30" s="11" t="s">
        <v>7</v>
      </c>
      <c r="C30" s="12">
        <f aca="true" t="shared" si="4" ref="C30:N30">SUM(C12:C28)</f>
        <v>27480</v>
      </c>
      <c r="D30" s="12">
        <f t="shared" si="4"/>
        <v>33125</v>
      </c>
      <c r="E30" s="12">
        <f t="shared" si="4"/>
        <v>21085</v>
      </c>
      <c r="F30" s="12">
        <f t="shared" si="4"/>
        <v>21875</v>
      </c>
      <c r="G30" s="12">
        <f t="shared" si="4"/>
        <v>21425</v>
      </c>
      <c r="H30" s="12">
        <f t="shared" si="4"/>
        <v>21849</v>
      </c>
      <c r="I30" s="12">
        <f t="shared" si="4"/>
        <v>22233</v>
      </c>
      <c r="J30" s="12">
        <f t="shared" si="4"/>
        <v>27149</v>
      </c>
      <c r="K30" s="12">
        <f t="shared" si="4"/>
        <v>22799</v>
      </c>
      <c r="L30" s="12">
        <f t="shared" si="4"/>
        <v>23857</v>
      </c>
      <c r="M30" s="12">
        <f t="shared" si="4"/>
        <v>33090</v>
      </c>
      <c r="N30" s="12">
        <f t="shared" si="4"/>
        <v>21969</v>
      </c>
      <c r="O30" s="12">
        <f>SUM(O12:O28)</f>
        <v>21605</v>
      </c>
      <c r="P30" s="12">
        <f>SUM(C30:N30)</f>
        <v>297936</v>
      </c>
      <c r="Q30" s="9"/>
    </row>
    <row r="31" spans="1:17" ht="12">
      <c r="A31" s="3"/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.75">
      <c r="A32" s="1" t="s">
        <v>30</v>
      </c>
      <c r="B32" s="11" t="s">
        <v>7</v>
      </c>
      <c r="C32" s="12">
        <f aca="true" t="shared" si="5" ref="C32:N32">C8-C30</f>
        <v>-4850</v>
      </c>
      <c r="D32" s="12">
        <f t="shared" si="5"/>
        <v>-9400</v>
      </c>
      <c r="E32" s="12">
        <f t="shared" si="5"/>
        <v>4465</v>
      </c>
      <c r="F32" s="12">
        <f t="shared" si="5"/>
        <v>5135</v>
      </c>
      <c r="G32" s="12">
        <f t="shared" si="5"/>
        <v>5585</v>
      </c>
      <c r="H32" s="12">
        <f t="shared" si="5"/>
        <v>5891</v>
      </c>
      <c r="I32" s="12">
        <f t="shared" si="5"/>
        <v>5142</v>
      </c>
      <c r="J32" s="12">
        <f t="shared" si="5"/>
        <v>-2329</v>
      </c>
      <c r="K32" s="12">
        <f t="shared" si="5"/>
        <v>4941</v>
      </c>
      <c r="L32" s="12">
        <f t="shared" si="5"/>
        <v>4248</v>
      </c>
      <c r="M32" s="12">
        <f t="shared" si="5"/>
        <v>-4620</v>
      </c>
      <c r="N32" s="12">
        <f t="shared" si="5"/>
        <v>2851</v>
      </c>
      <c r="O32" s="12">
        <f>O8-O30</f>
        <v>1755</v>
      </c>
      <c r="P32" s="12">
        <f>SUM(C32:N32)</f>
        <v>17059</v>
      </c>
      <c r="Q32" s="9"/>
    </row>
    <row r="33" spans="1:17" ht="12">
      <c r="A33" s="3"/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10" t="s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2" t="s">
        <v>28</v>
      </c>
      <c r="Q34" s="9"/>
    </row>
    <row r="35" spans="1:17" ht="12">
      <c r="A35" s="2" t="s">
        <v>32</v>
      </c>
      <c r="B35" s="11" t="s">
        <v>5</v>
      </c>
      <c r="C35" s="12">
        <v>0</v>
      </c>
      <c r="D35" s="12">
        <v>0</v>
      </c>
      <c r="E35" s="12">
        <v>0</v>
      </c>
      <c r="F35" s="12">
        <v>14400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>SUM(C35:N35)</f>
        <v>14400</v>
      </c>
      <c r="Q35" s="9"/>
    </row>
    <row r="36" spans="1:17" ht="12">
      <c r="A36" s="2" t="s">
        <v>33</v>
      </c>
      <c r="B36" s="11" t="s">
        <v>5</v>
      </c>
      <c r="C36" s="12">
        <v>265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>SUM(C36:N36)</f>
        <v>265</v>
      </c>
      <c r="Q36" s="9"/>
    </row>
    <row r="37" spans="1:17" ht="12">
      <c r="A37" s="2" t="s">
        <v>34</v>
      </c>
      <c r="B37" s="11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>SUM(C37:N37)</f>
        <v>0</v>
      </c>
      <c r="Q37" s="9"/>
    </row>
    <row r="38" spans="1:17" ht="12">
      <c r="A38" s="2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9"/>
    </row>
    <row r="39" spans="1:17" ht="12.75">
      <c r="A39" s="1" t="s">
        <v>35</v>
      </c>
      <c r="B39" s="11" t="s">
        <v>7</v>
      </c>
      <c r="C39" s="12">
        <f>SUM(C32:C36)-C37</f>
        <v>-4585</v>
      </c>
      <c r="D39" s="12">
        <f aca="true" t="shared" si="6" ref="D39:O39">SUM(D32:D36)-D37</f>
        <v>-9400</v>
      </c>
      <c r="E39" s="12">
        <f t="shared" si="6"/>
        <v>4465</v>
      </c>
      <c r="F39" s="12">
        <f t="shared" si="6"/>
        <v>19535</v>
      </c>
      <c r="G39" s="12">
        <f t="shared" si="6"/>
        <v>5585</v>
      </c>
      <c r="H39" s="12">
        <f t="shared" si="6"/>
        <v>5891</v>
      </c>
      <c r="I39" s="12">
        <f t="shared" si="6"/>
        <v>5142</v>
      </c>
      <c r="J39" s="12">
        <f t="shared" si="6"/>
        <v>-2329</v>
      </c>
      <c r="K39" s="12">
        <f t="shared" si="6"/>
        <v>4941</v>
      </c>
      <c r="L39" s="12">
        <f t="shared" si="6"/>
        <v>4248</v>
      </c>
      <c r="M39" s="12">
        <f t="shared" si="6"/>
        <v>-4620</v>
      </c>
      <c r="N39" s="12">
        <f t="shared" si="6"/>
        <v>2851</v>
      </c>
      <c r="O39" s="12">
        <f t="shared" si="6"/>
        <v>1755</v>
      </c>
      <c r="P39" s="12">
        <f>SUM(C39:N39)</f>
        <v>31724</v>
      </c>
      <c r="Q39" s="9"/>
    </row>
    <row r="40" spans="1:17" ht="12">
      <c r="A40" s="2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9"/>
    </row>
    <row r="41" spans="1:17" ht="12">
      <c r="A41" s="2" t="s">
        <v>36</v>
      </c>
      <c r="B41" s="11" t="s">
        <v>5</v>
      </c>
      <c r="C41" s="12">
        <v>0</v>
      </c>
      <c r="D41" s="12">
        <v>0</v>
      </c>
      <c r="E41" s="12">
        <v>0</v>
      </c>
      <c r="F41" s="12">
        <v>4200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f>SUM(C41:N41)</f>
        <v>4200</v>
      </c>
      <c r="Q41" s="9"/>
    </row>
    <row r="42" spans="1:17" ht="12">
      <c r="A42" s="2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9"/>
    </row>
    <row r="43" spans="1:17" ht="12.75">
      <c r="A43" s="10" t="s">
        <v>37</v>
      </c>
      <c r="B43" s="13" t="s">
        <v>7</v>
      </c>
      <c r="C43" s="9">
        <f>C39-C41</f>
        <v>-4585</v>
      </c>
      <c r="D43" s="9">
        <f aca="true" t="shared" si="7" ref="D43:P43">D39-D41</f>
        <v>-9400</v>
      </c>
      <c r="E43" s="9">
        <f t="shared" si="7"/>
        <v>4465</v>
      </c>
      <c r="F43" s="9">
        <f t="shared" si="7"/>
        <v>15335</v>
      </c>
      <c r="G43" s="9">
        <f t="shared" si="7"/>
        <v>5585</v>
      </c>
      <c r="H43" s="9">
        <f t="shared" si="7"/>
        <v>5891</v>
      </c>
      <c r="I43" s="9">
        <f t="shared" si="7"/>
        <v>5142</v>
      </c>
      <c r="J43" s="9">
        <f t="shared" si="7"/>
        <v>-2329</v>
      </c>
      <c r="K43" s="9">
        <f t="shared" si="7"/>
        <v>4941</v>
      </c>
      <c r="L43" s="9">
        <f t="shared" si="7"/>
        <v>4248</v>
      </c>
      <c r="M43" s="9">
        <f t="shared" si="7"/>
        <v>-4620</v>
      </c>
      <c r="N43" s="9">
        <f t="shared" si="7"/>
        <v>2851</v>
      </c>
      <c r="O43" s="9">
        <f t="shared" si="7"/>
        <v>1755</v>
      </c>
      <c r="P43" s="9">
        <f t="shared" si="7"/>
        <v>27524</v>
      </c>
      <c r="Q43" s="9"/>
    </row>
    <row r="44" spans="1:17" ht="12.75">
      <c r="A44" s="10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2.75">
      <c r="A45" s="10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82" ht="12.75">
      <c r="A46" s="10" t="s">
        <v>38</v>
      </c>
      <c r="B46" s="13" t="s">
        <v>39</v>
      </c>
      <c r="C46" s="9">
        <v>17500</v>
      </c>
      <c r="D46" s="9">
        <f aca="true" t="shared" si="8" ref="D46:O46">C58</f>
        <v>9445</v>
      </c>
      <c r="E46" s="9">
        <f t="shared" si="8"/>
        <v>-14627</v>
      </c>
      <c r="F46" s="9">
        <f t="shared" si="8"/>
        <v>-14162</v>
      </c>
      <c r="G46" s="9">
        <f t="shared" si="8"/>
        <v>5323</v>
      </c>
      <c r="H46" s="9">
        <f t="shared" si="8"/>
        <v>14038</v>
      </c>
      <c r="I46" s="9">
        <f t="shared" si="8"/>
        <v>24584</v>
      </c>
      <c r="J46" s="9">
        <f t="shared" si="8"/>
        <v>31961</v>
      </c>
      <c r="K46" s="9">
        <f t="shared" si="8"/>
        <v>25484</v>
      </c>
      <c r="L46" s="9">
        <f t="shared" si="8"/>
        <v>20035</v>
      </c>
      <c r="M46" s="9">
        <f t="shared" si="8"/>
        <v>20138</v>
      </c>
      <c r="N46" s="9">
        <f t="shared" si="8"/>
        <v>14048</v>
      </c>
      <c r="O46" s="9">
        <f t="shared" si="8"/>
        <v>15709</v>
      </c>
      <c r="P46" s="9">
        <f>C46</f>
        <v>17500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ht="12">
      <c r="A47" s="3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ht="12.75">
      <c r="A48" s="10" t="s">
        <v>40</v>
      </c>
      <c r="B48" s="13" t="s">
        <v>7</v>
      </c>
      <c r="C48" s="16">
        <f>+C43</f>
        <v>-4585</v>
      </c>
      <c r="D48" s="16">
        <f aca="true" t="shared" si="9" ref="D48:O48">+D43</f>
        <v>-9400</v>
      </c>
      <c r="E48" s="16">
        <f t="shared" si="9"/>
        <v>4465</v>
      </c>
      <c r="F48" s="16">
        <f t="shared" si="9"/>
        <v>15335</v>
      </c>
      <c r="G48" s="16">
        <f t="shared" si="9"/>
        <v>5585</v>
      </c>
      <c r="H48" s="16">
        <f t="shared" si="9"/>
        <v>5891</v>
      </c>
      <c r="I48" s="16">
        <f t="shared" si="9"/>
        <v>5142</v>
      </c>
      <c r="J48" s="16">
        <f t="shared" si="9"/>
        <v>-2329</v>
      </c>
      <c r="K48" s="16">
        <f t="shared" si="9"/>
        <v>4941</v>
      </c>
      <c r="L48" s="16">
        <f t="shared" si="9"/>
        <v>4248</v>
      </c>
      <c r="M48" s="16">
        <f t="shared" si="9"/>
        <v>-4620</v>
      </c>
      <c r="N48" s="16">
        <f t="shared" si="9"/>
        <v>2851</v>
      </c>
      <c r="O48" s="16">
        <f t="shared" si="9"/>
        <v>1755</v>
      </c>
      <c r="P48" s="12">
        <f>SUM(C48:N48)</f>
        <v>27524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ht="12.75">
      <c r="A49" s="10"/>
      <c r="B49" s="1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ht="12.75">
      <c r="A50" s="10" t="s">
        <v>41</v>
      </c>
      <c r="B50" s="1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ht="12">
      <c r="A51" s="3" t="s">
        <v>6</v>
      </c>
      <c r="B51" s="13" t="s">
        <v>7</v>
      </c>
      <c r="C51" s="16">
        <f>+C7</f>
        <v>39370</v>
      </c>
      <c r="D51" s="16">
        <f aca="true" t="shared" si="10" ref="D51:O51">+D7</f>
        <v>41275</v>
      </c>
      <c r="E51" s="16">
        <f t="shared" si="10"/>
        <v>44450</v>
      </c>
      <c r="F51" s="16">
        <f t="shared" si="10"/>
        <v>46990</v>
      </c>
      <c r="G51" s="16">
        <f t="shared" si="10"/>
        <v>46990</v>
      </c>
      <c r="H51" s="16">
        <f t="shared" si="10"/>
        <v>48260</v>
      </c>
      <c r="I51" s="16">
        <f t="shared" si="10"/>
        <v>47625</v>
      </c>
      <c r="J51" s="16">
        <f t="shared" si="10"/>
        <v>43180</v>
      </c>
      <c r="K51" s="16">
        <f t="shared" si="10"/>
        <v>48260</v>
      </c>
      <c r="L51" s="16">
        <f t="shared" si="10"/>
        <v>48895</v>
      </c>
      <c r="M51" s="16">
        <f t="shared" si="10"/>
        <v>49530</v>
      </c>
      <c r="N51" s="16">
        <f t="shared" si="10"/>
        <v>43180</v>
      </c>
      <c r="O51" s="16">
        <f t="shared" si="10"/>
        <v>40640</v>
      </c>
      <c r="P51" s="12">
        <f>SUM(C51:N51)</f>
        <v>548005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ht="12">
      <c r="A52" s="3"/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ht="12.75">
      <c r="A53" s="10" t="s">
        <v>42</v>
      </c>
      <c r="B53" s="1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ht="12">
      <c r="A54" s="3" t="s">
        <v>47</v>
      </c>
      <c r="B54" s="13" t="s">
        <v>5</v>
      </c>
      <c r="C54" s="9">
        <v>42000</v>
      </c>
      <c r="D54" s="9">
        <v>54850</v>
      </c>
      <c r="E54" s="9">
        <v>47500</v>
      </c>
      <c r="F54" s="9">
        <v>42000</v>
      </c>
      <c r="G54" s="9">
        <v>43000</v>
      </c>
      <c r="H54" s="9">
        <v>42750</v>
      </c>
      <c r="I54" s="9">
        <v>44500</v>
      </c>
      <c r="J54" s="9">
        <v>46400</v>
      </c>
      <c r="K54" s="9">
        <v>57500</v>
      </c>
      <c r="L54" s="9">
        <v>52000</v>
      </c>
      <c r="M54" s="9">
        <v>50000</v>
      </c>
      <c r="N54" s="9">
        <v>43500</v>
      </c>
      <c r="O54" s="9">
        <v>41000</v>
      </c>
      <c r="P54" s="17">
        <f>SUM(C54:N54)</f>
        <v>566000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ht="12">
      <c r="A55" s="3" t="s">
        <v>43</v>
      </c>
      <c r="B55" s="13" t="s">
        <v>7</v>
      </c>
      <c r="C55" s="16">
        <f>C54*0.02</f>
        <v>840</v>
      </c>
      <c r="D55" s="16">
        <f aca="true" t="shared" si="11" ref="D55:N55">D54*0.02</f>
        <v>1097</v>
      </c>
      <c r="E55" s="16">
        <f t="shared" si="11"/>
        <v>950</v>
      </c>
      <c r="F55" s="16">
        <f t="shared" si="11"/>
        <v>840</v>
      </c>
      <c r="G55" s="16">
        <f t="shared" si="11"/>
        <v>860</v>
      </c>
      <c r="H55" s="16">
        <f t="shared" si="11"/>
        <v>855</v>
      </c>
      <c r="I55" s="16">
        <f t="shared" si="11"/>
        <v>890</v>
      </c>
      <c r="J55" s="16">
        <f t="shared" si="11"/>
        <v>928</v>
      </c>
      <c r="K55" s="16">
        <f t="shared" si="11"/>
        <v>1150</v>
      </c>
      <c r="L55" s="16">
        <f t="shared" si="11"/>
        <v>1040</v>
      </c>
      <c r="M55" s="16">
        <f t="shared" si="11"/>
        <v>1000</v>
      </c>
      <c r="N55" s="16">
        <f t="shared" si="11"/>
        <v>870</v>
      </c>
      <c r="O55" s="16">
        <f>I54*0.02</f>
        <v>890</v>
      </c>
      <c r="P55" s="9">
        <f>SUM(C55:N55)</f>
        <v>11320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ht="12">
      <c r="A56" s="3" t="s">
        <v>46</v>
      </c>
      <c r="B56" s="13" t="s">
        <v>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9">
        <f>SUM(C56:N56)</f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ht="12">
      <c r="A57" s="3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ht="12.75">
      <c r="A58" s="10" t="s">
        <v>44</v>
      </c>
      <c r="B58" s="13" t="s">
        <v>7</v>
      </c>
      <c r="C58" s="16">
        <f>C46+SUM(C48:C51)-SUM(C54:C56)</f>
        <v>9445</v>
      </c>
      <c r="D58" s="16">
        <f aca="true" t="shared" si="12" ref="D58:O58">D46+SUM(D48:D51)-SUM(D54:D56)</f>
        <v>-14627</v>
      </c>
      <c r="E58" s="16">
        <f t="shared" si="12"/>
        <v>-14162</v>
      </c>
      <c r="F58" s="16">
        <f t="shared" si="12"/>
        <v>5323</v>
      </c>
      <c r="G58" s="16">
        <f t="shared" si="12"/>
        <v>14038</v>
      </c>
      <c r="H58" s="16">
        <f t="shared" si="12"/>
        <v>24584</v>
      </c>
      <c r="I58" s="16">
        <f t="shared" si="12"/>
        <v>31961</v>
      </c>
      <c r="J58" s="16">
        <f t="shared" si="12"/>
        <v>25484</v>
      </c>
      <c r="K58" s="16">
        <f t="shared" si="12"/>
        <v>20035</v>
      </c>
      <c r="L58" s="16">
        <f t="shared" si="12"/>
        <v>20138</v>
      </c>
      <c r="M58" s="16">
        <f t="shared" si="12"/>
        <v>14048</v>
      </c>
      <c r="N58" s="16">
        <f t="shared" si="12"/>
        <v>15709</v>
      </c>
      <c r="O58" s="16">
        <f t="shared" si="12"/>
        <v>16214</v>
      </c>
      <c r="P58" s="9">
        <f>N58</f>
        <v>15709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</row>
    <row r="63" spans="1:82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</row>
    <row r="69" spans="1:82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</row>
    <row r="70" spans="1:82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</row>
    <row r="71" spans="1:82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</row>
    <row r="72" spans="1:82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</row>
    <row r="73" spans="1:82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</row>
    <row r="74" spans="1:82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</row>
    <row r="75" spans="1:82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</row>
    <row r="76" spans="1:82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7" spans="1:82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</row>
    <row r="81" spans="1:82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  <row r="82" spans="1:82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</row>
    <row r="83" spans="1:82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</row>
    <row r="84" spans="1:82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</row>
    <row r="85" spans="1:82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</row>
    <row r="86" spans="1:82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</row>
    <row r="87" spans="1:82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</row>
    <row r="88" spans="1:82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</row>
    <row r="89" spans="1:82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</row>
    <row r="90" spans="1:82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</row>
    <row r="91" spans="1:82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</row>
    <row r="92" spans="1:82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</row>
    <row r="93" spans="1:82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</row>
    <row r="94" spans="1:82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</row>
    <row r="95" spans="1:82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</row>
    <row r="98" spans="1:82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</row>
    <row r="99" spans="1:82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</row>
    <row r="100" spans="1:82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</row>
    <row r="101" spans="1:8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</row>
    <row r="102" spans="1:82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</row>
    <row r="103" spans="1:82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</row>
    <row r="104" spans="1:82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</row>
    <row r="105" spans="1:82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</row>
    <row r="106" spans="1:82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1:82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</row>
    <row r="148" spans="1:82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</row>
    <row r="149" spans="1:82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</row>
    <row r="150" spans="1:82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</row>
    <row r="151" spans="1:82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</row>
    <row r="159" spans="1:82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</row>
    <row r="160" spans="1:82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</row>
    <row r="166" spans="1:82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</row>
    <row r="167" spans="1:82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  <row r="201" spans="1:82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</row>
    <row r="202" spans="1:82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</row>
    <row r="203" spans="1:82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</row>
    <row r="204" spans="1:82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</row>
    <row r="205" spans="1:82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</row>
    <row r="206" spans="1:82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</row>
    <row r="207" spans="1:82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</row>
    <row r="208" spans="1:82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</row>
    <row r="209" spans="1:82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</row>
    <row r="210" spans="1:82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  <row r="212" spans="1:82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</row>
    <row r="213" spans="1:82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</row>
    <row r="214" spans="1:82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</row>
    <row r="215" spans="1:82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</row>
    <row r="216" spans="1:82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</row>
    <row r="217" spans="1:82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</row>
    <row r="218" spans="1:82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</row>
    <row r="219" spans="1:82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</row>
    <row r="220" spans="1:82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</row>
    <row r="221" spans="1:82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1:82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</row>
    <row r="244" spans="1:82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</row>
    <row r="245" spans="1:82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</row>
    <row r="246" spans="1:82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</row>
    <row r="247" spans="1:82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2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2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</row>
    <row r="251" spans="1:82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</row>
    <row r="252" spans="1:82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</row>
    <row r="253" spans="1:82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</row>
    <row r="254" spans="1:82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</row>
    <row r="255" spans="1:82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</row>
    <row r="256" spans="1:82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</row>
    <row r="257" spans="1:82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</row>
    <row r="258" spans="1:82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</row>
    <row r="259" spans="1:82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</row>
    <row r="260" spans="1:82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</row>
    <row r="261" spans="1:82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</row>
    <row r="262" spans="1:82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</row>
    <row r="263" spans="1:82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</row>
    <row r="264" spans="1:82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</row>
    <row r="265" spans="1:82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</row>
    <row r="266" spans="1:82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</row>
    <row r="267" spans="1:82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</row>
    <row r="268" spans="1:82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</row>
    <row r="269" spans="1:82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</row>
    <row r="270" spans="1:82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</row>
    <row r="271" spans="1:82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</row>
    <row r="272" spans="1:82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</row>
    <row r="273" spans="1:82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1:82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</row>
    <row r="289" spans="1:82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</row>
    <row r="290" spans="1:82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</row>
    <row r="291" spans="1:82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</row>
    <row r="292" spans="1:82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</row>
    <row r="293" spans="1:82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</row>
    <row r="294" spans="1:82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</row>
    <row r="295" spans="1:82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</row>
    <row r="296" spans="1:82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</row>
    <row r="297" spans="1:82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</row>
    <row r="298" spans="1:82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</row>
    <row r="299" spans="1:82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</row>
    <row r="300" spans="1:82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</row>
    <row r="301" spans="1:82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</row>
    <row r="302" spans="1:82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</row>
    <row r="303" spans="1:82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</row>
    <row r="304" spans="1:82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</row>
    <row r="305" spans="1:82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</row>
    <row r="306" spans="1:82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</row>
    <row r="307" spans="1:82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</row>
    <row r="308" spans="1:82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</row>
    <row r="309" spans="1:82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</row>
    <row r="310" spans="1:82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</row>
    <row r="311" spans="1:82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</row>
    <row r="312" spans="1:82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</row>
    <row r="313" spans="1:82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</row>
    <row r="314" spans="1:82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</row>
    <row r="315" spans="1:82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</row>
    <row r="316" spans="1:82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</row>
    <row r="317" spans="1:82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</row>
    <row r="318" spans="1:82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</row>
    <row r="319" spans="1:82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</row>
    <row r="320" spans="1:82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</row>
    <row r="321" spans="1:82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</row>
    <row r="322" spans="1:82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</row>
    <row r="323" spans="1:82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</row>
    <row r="324" spans="1:82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</row>
    <row r="325" spans="1:82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</row>
    <row r="326" spans="1:82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</row>
    <row r="327" spans="1:82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</row>
    <row r="328" spans="1:82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</row>
    <row r="329" spans="1:82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</row>
    <row r="330" spans="1:82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</row>
    <row r="331" spans="1:82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</row>
    <row r="332" spans="1:82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</row>
    <row r="333" spans="1:82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</row>
    <row r="334" spans="1:82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</row>
    <row r="335" spans="1:82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</row>
    <row r="336" spans="1:82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</row>
    <row r="337" spans="1:82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</row>
    <row r="338" spans="1:82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</row>
    <row r="339" spans="1:82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</row>
    <row r="340" spans="1:82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</row>
    <row r="341" spans="1:82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</row>
    <row r="342" spans="1:82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</row>
    <row r="343" spans="1:82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</row>
    <row r="344" spans="1:82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</row>
    <row r="345" spans="1:82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</row>
    <row r="346" spans="1:82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</row>
    <row r="347" spans="1:82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</row>
    <row r="348" spans="1:82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</row>
    <row r="349" spans="1:82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</row>
    <row r="350" spans="1:82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</row>
    <row r="351" spans="1:82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</row>
    <row r="352" spans="1:82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</row>
    <row r="353" spans="1:82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</row>
    <row r="354" spans="1:82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</row>
    <row r="355" spans="1:82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</row>
    <row r="356" spans="1:82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</row>
    <row r="357" spans="1:82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</row>
    <row r="358" spans="1:82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</row>
    <row r="359" spans="1:82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</row>
    <row r="360" spans="1:82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</row>
    <row r="361" spans="1:82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</row>
    <row r="362" spans="1:82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</row>
    <row r="363" spans="1:82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</row>
    <row r="364" spans="1:82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</row>
    <row r="365" spans="1:82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</row>
    <row r="366" spans="1:82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</row>
    <row r="367" spans="1:82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</row>
    <row r="368" spans="1:82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</row>
    <row r="369" spans="1:82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</row>
    <row r="370" spans="1:82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</row>
    <row r="371" spans="1:82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</row>
    <row r="372" spans="1:82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</row>
    <row r="373" spans="1:82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</row>
    <row r="374" spans="1:82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</row>
    <row r="375" spans="1:82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</row>
    <row r="376" spans="1:82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</row>
    <row r="377" spans="1:82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</row>
    <row r="378" spans="1:82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</row>
    <row r="379" spans="1:82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</row>
    <row r="380" spans="1:82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</row>
    <row r="381" spans="1:82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</row>
    <row r="382" spans="1:82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</row>
    <row r="383" spans="1:82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</row>
    <row r="384" spans="1:82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</row>
    <row r="385" spans="1:82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</row>
    <row r="386" spans="1:82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</row>
    <row r="387" spans="1:82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</row>
    <row r="388" spans="1:82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</row>
    <row r="389" spans="1:82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</row>
    <row r="390" spans="1:82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</row>
    <row r="391" spans="1:82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</row>
    <row r="392" spans="1:82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</row>
    <row r="393" spans="1:82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</row>
    <row r="394" spans="1:82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</row>
    <row r="395" spans="1:82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</row>
    <row r="396" spans="1:82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</row>
    <row r="397" spans="1:82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</row>
    <row r="398" spans="1:82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</row>
    <row r="399" spans="1:82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</row>
    <row r="400" spans="1:82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</row>
    <row r="401" spans="1:82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</row>
    <row r="402" spans="1:82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</row>
    <row r="403" spans="1:82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</row>
    <row r="404" spans="1:82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</row>
    <row r="405" spans="1:82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</row>
    <row r="406" spans="1:82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</row>
    <row r="407" spans="1:82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</row>
    <row r="408" spans="1:82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</row>
    <row r="409" spans="1:82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</row>
    <row r="410" spans="1:82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</row>
  </sheetData>
  <sheetProtection/>
  <printOptions gridLines="1" headings="1"/>
  <pageMargins left="0.75" right="0.5" top="0.75" bottom="0.25" header="0.5" footer="0.5"/>
  <pageSetup fitToWidth="4" horizontalDpi="300" verticalDpi="300" orientation="portrait" r:id="rId1"/>
  <headerFooter alignWithMargins="0">
    <oddFooter>&amp;L&amp;"Arial,Regular" &amp;C&amp;"Arial,Regular" &amp;R&amp;"Arial,Regular"EZ Cashflow 
 Cash Basis
PAGE &amp;P</oddFooter>
  </headerFooter>
  <rowBreaks count="2" manualBreakCount="2">
    <brk id="45" max="65535" man="1"/>
    <brk id="86" max="65535" man="1"/>
  </rowBreaks>
  <colBreaks count="4" manualBreakCount="4">
    <brk id="5" max="65535" man="1"/>
    <brk id="8" max="65535" man="1"/>
    <brk id="1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ShaySay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Shay</dc:creator>
  <cp:keywords/>
  <dc:description/>
  <cp:lastModifiedBy>Tom Shay</cp:lastModifiedBy>
  <cp:lastPrinted>1998-06-11T23:59:12Z</cp:lastPrinted>
  <dcterms:created xsi:type="dcterms:W3CDTF">1997-06-08T21:33:50Z</dcterms:created>
  <dcterms:modified xsi:type="dcterms:W3CDTF">2023-09-22T02:34:00Z</dcterms:modified>
  <cp:category/>
  <cp:version/>
  <cp:contentType/>
  <cp:contentStatus/>
</cp:coreProperties>
</file>